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maraC\Desktop\"/>
    </mc:Choice>
  </mc:AlternateContent>
  <workbookProtection workbookPassword="C1AA" lockStructure="1"/>
  <bookViews>
    <workbookView xWindow="0" yWindow="0" windowWidth="19200" windowHeight="10995"/>
  </bookViews>
  <sheets>
    <sheet name="dati" sheetId="1" r:id="rId1"/>
    <sheet name="riepilogo" sheetId="2" r:id="rId2"/>
  </sheets>
  <calcPr calcId="152511"/>
</workbook>
</file>

<file path=xl/calcChain.xml><?xml version="1.0" encoding="utf-8"?>
<calcChain xmlns="http://schemas.openxmlformats.org/spreadsheetml/2006/main">
  <c r="C60" i="1" l="1"/>
  <c r="D60" i="1"/>
  <c r="D9" i="2" s="1"/>
  <c r="E60" i="1"/>
  <c r="E9" i="2" s="1"/>
  <c r="F60" i="1"/>
  <c r="G60" i="1"/>
  <c r="H60" i="1"/>
  <c r="H9" i="2" s="1"/>
  <c r="I60" i="1"/>
  <c r="C47" i="1"/>
  <c r="C8" i="2" s="1"/>
  <c r="D47" i="1"/>
  <c r="D8" i="2" s="1"/>
  <c r="E47" i="1"/>
  <c r="F47" i="1"/>
  <c r="G47" i="1"/>
  <c r="G8" i="2" s="1"/>
  <c r="H47" i="1"/>
  <c r="H8" i="2" s="1"/>
  <c r="I47" i="1"/>
  <c r="C34" i="1"/>
  <c r="C7" i="2" s="1"/>
  <c r="D34" i="1"/>
  <c r="D7" i="2" s="1"/>
  <c r="E34" i="1"/>
  <c r="E7" i="2" s="1"/>
  <c r="F34" i="1"/>
  <c r="G34" i="1"/>
  <c r="G7" i="2" s="1"/>
  <c r="H34" i="1"/>
  <c r="H7" i="2" s="1"/>
  <c r="I34" i="1"/>
  <c r="I7" i="2" s="1"/>
  <c r="C6" i="1"/>
  <c r="D6" i="1"/>
  <c r="E6" i="1"/>
  <c r="F6" i="1"/>
  <c r="G6" i="1"/>
  <c r="H6" i="1"/>
  <c r="I6" i="1"/>
  <c r="B6" i="1"/>
  <c r="J46" i="1"/>
  <c r="K46" i="1" s="1"/>
  <c r="J45" i="1"/>
  <c r="K45" i="1" s="1"/>
  <c r="J33" i="1"/>
  <c r="K33" i="1" s="1"/>
  <c r="J32" i="1"/>
  <c r="J31" i="1"/>
  <c r="K31" i="1" s="1"/>
  <c r="K29" i="1"/>
  <c r="K43" i="1"/>
  <c r="K56" i="1"/>
  <c r="K55" i="1"/>
  <c r="J18" i="1"/>
  <c r="K18" i="1" s="1"/>
  <c r="J52" i="1"/>
  <c r="K52" i="1" s="1"/>
  <c r="J53" i="1"/>
  <c r="K53" i="1" s="1"/>
  <c r="J54" i="1"/>
  <c r="K54" i="1" s="1"/>
  <c r="J57" i="1"/>
  <c r="K57" i="1" s="1"/>
  <c r="J51" i="1"/>
  <c r="K51" i="1" s="1"/>
  <c r="K39" i="1"/>
  <c r="K40" i="1"/>
  <c r="K44" i="1"/>
  <c r="K38" i="1"/>
  <c r="J39" i="1"/>
  <c r="J40" i="1"/>
  <c r="J41" i="1"/>
  <c r="K41" i="1" s="1"/>
  <c r="J42" i="1"/>
  <c r="K42" i="1" s="1"/>
  <c r="J44" i="1"/>
  <c r="J38" i="1"/>
  <c r="K21" i="1"/>
  <c r="K32" i="1"/>
  <c r="J11" i="1"/>
  <c r="K11" i="1" s="1"/>
  <c r="J12" i="1"/>
  <c r="K12" i="1" s="1"/>
  <c r="J13" i="1"/>
  <c r="K13" i="1" s="1"/>
  <c r="J14" i="1"/>
  <c r="K14" i="1" s="1"/>
  <c r="J15" i="1"/>
  <c r="K15" i="1" s="1"/>
  <c r="J16" i="1"/>
  <c r="K16" i="1" s="1"/>
  <c r="J17" i="1"/>
  <c r="K17" i="1" s="1"/>
  <c r="J19" i="1"/>
  <c r="K19" i="1" s="1"/>
  <c r="J20" i="1"/>
  <c r="K20" i="1" s="1"/>
  <c r="J21" i="1"/>
  <c r="J22" i="1"/>
  <c r="K22" i="1" s="1"/>
  <c r="J23" i="1"/>
  <c r="K23" i="1" s="1"/>
  <c r="J24" i="1"/>
  <c r="K24" i="1" s="1"/>
  <c r="J25" i="1"/>
  <c r="K25" i="1" s="1"/>
  <c r="J26" i="1"/>
  <c r="K26" i="1" s="1"/>
  <c r="J27" i="1"/>
  <c r="K27" i="1" s="1"/>
  <c r="J28" i="1"/>
  <c r="K28" i="1" s="1"/>
  <c r="J30" i="1"/>
  <c r="K30" i="1" s="1"/>
  <c r="J10" i="1"/>
  <c r="K10" i="1" s="1"/>
  <c r="J4" i="1"/>
  <c r="J4" i="2" s="1"/>
  <c r="J5" i="1"/>
  <c r="J3" i="1"/>
  <c r="K3" i="1"/>
  <c r="K4" i="1"/>
  <c r="K7" i="1"/>
  <c r="J2" i="1"/>
  <c r="J2" i="2" s="1"/>
  <c r="B47" i="1"/>
  <c r="B8" i="2" s="1"/>
  <c r="B34" i="1"/>
  <c r="B7" i="2" s="1"/>
  <c r="B60" i="1"/>
  <c r="B9" i="2" s="1"/>
  <c r="F9" i="2"/>
  <c r="G9" i="2"/>
  <c r="C9" i="2"/>
  <c r="I9" i="2"/>
  <c r="E8" i="2"/>
  <c r="F8" i="2"/>
  <c r="I8" i="2"/>
  <c r="F7" i="2"/>
  <c r="I5" i="2"/>
  <c r="C5" i="2"/>
  <c r="D5" i="2"/>
  <c r="E5" i="2"/>
  <c r="F5" i="2"/>
  <c r="G5" i="2"/>
  <c r="H5" i="2"/>
  <c r="C4" i="2"/>
  <c r="D4" i="2"/>
  <c r="E4" i="2"/>
  <c r="F4" i="2"/>
  <c r="G4" i="2"/>
  <c r="H4" i="2"/>
  <c r="I4" i="2"/>
  <c r="C3" i="2"/>
  <c r="D3" i="2"/>
  <c r="E3" i="2"/>
  <c r="F3" i="2"/>
  <c r="G3" i="2"/>
  <c r="H3" i="2"/>
  <c r="I3" i="2"/>
  <c r="H2" i="2"/>
  <c r="I2" i="2"/>
  <c r="B3" i="2"/>
  <c r="B4" i="2"/>
  <c r="B5" i="2"/>
  <c r="C2" i="2"/>
  <c r="D2" i="2"/>
  <c r="E2" i="2"/>
  <c r="F2" i="2"/>
  <c r="G2" i="2"/>
  <c r="B2" i="2"/>
  <c r="K2" i="1" l="1"/>
  <c r="J47" i="1"/>
  <c r="J6" i="1"/>
  <c r="J34" i="1"/>
  <c r="J7" i="2" s="1"/>
  <c r="K7" i="2" s="1"/>
  <c r="J60" i="1"/>
  <c r="K60" i="1" s="1"/>
  <c r="J8" i="2"/>
  <c r="K8" i="2" s="1"/>
  <c r="B62" i="1"/>
  <c r="D62" i="1"/>
  <c r="K6" i="1"/>
  <c r="E6" i="2"/>
  <c r="F62" i="1"/>
  <c r="F6" i="2"/>
  <c r="G62" i="1"/>
  <c r="J3" i="2"/>
  <c r="K3" i="2" s="1"/>
  <c r="C62" i="1"/>
  <c r="J5" i="2"/>
  <c r="K5" i="2" s="1"/>
  <c r="G6" i="2"/>
  <c r="C6" i="2"/>
  <c r="I62" i="1"/>
  <c r="H62" i="1"/>
  <c r="F10" i="2"/>
  <c r="G10" i="2"/>
  <c r="E10" i="2"/>
  <c r="E62" i="1"/>
  <c r="H10" i="2"/>
  <c r="D10" i="2"/>
  <c r="H6" i="2"/>
  <c r="I10" i="2"/>
  <c r="C10" i="2"/>
  <c r="B10" i="2"/>
  <c r="I6" i="2"/>
  <c r="D6" i="2"/>
  <c r="B6" i="2"/>
  <c r="K2" i="2"/>
  <c r="J62" i="1" l="1"/>
  <c r="G66" i="1" s="1"/>
  <c r="E12" i="2"/>
  <c r="H12" i="2"/>
  <c r="F12" i="2"/>
  <c r="J6" i="2"/>
  <c r="K6" i="2" s="1"/>
  <c r="C12" i="2"/>
  <c r="J9" i="2"/>
  <c r="K47" i="1"/>
  <c r="G12" i="2"/>
  <c r="D12" i="2"/>
  <c r="B12" i="2"/>
  <c r="I12" i="2"/>
  <c r="K34" i="1"/>
  <c r="J10" i="2" l="1"/>
  <c r="K10" i="2" s="1"/>
  <c r="K9" i="2"/>
  <c r="D66" i="1"/>
  <c r="H66" i="1"/>
  <c r="C66" i="1"/>
  <c r="E66" i="1"/>
  <c r="K62" i="1"/>
  <c r="F66" i="1"/>
  <c r="B66" i="1"/>
  <c r="J12" i="2" l="1"/>
  <c r="K12" i="2" s="1"/>
</calcChain>
</file>

<file path=xl/sharedStrings.xml><?xml version="1.0" encoding="utf-8"?>
<sst xmlns="http://schemas.openxmlformats.org/spreadsheetml/2006/main" count="124" uniqueCount="72">
  <si>
    <t>personale</t>
  </si>
  <si>
    <t>beni consumo</t>
  </si>
  <si>
    <t>servizi esterni</t>
  </si>
  <si>
    <t>tributi</t>
  </si>
  <si>
    <t>investimenti</t>
  </si>
  <si>
    <t>prog.definitiva</t>
  </si>
  <si>
    <t>imp/spese</t>
  </si>
  <si>
    <t>altre spese</t>
  </si>
  <si>
    <t>supporto didattica</t>
  </si>
  <si>
    <t>formazione personale</t>
  </si>
  <si>
    <t>a1</t>
  </si>
  <si>
    <t>a2</t>
  </si>
  <si>
    <t>a3</t>
  </si>
  <si>
    <t>a4</t>
  </si>
  <si>
    <t>tot/to impegni</t>
  </si>
  <si>
    <t>P2</t>
  </si>
  <si>
    <t>P3</t>
  </si>
  <si>
    <t>totale mod. N</t>
  </si>
  <si>
    <t>altri</t>
  </si>
  <si>
    <t>totale did.</t>
  </si>
  <si>
    <t>totale form.</t>
  </si>
  <si>
    <t>totale altri</t>
  </si>
  <si>
    <t>tot. Impegni</t>
  </si>
  <si>
    <t>totale att.</t>
  </si>
  <si>
    <t>P4</t>
  </si>
  <si>
    <t>P5</t>
  </si>
  <si>
    <t>P6</t>
  </si>
  <si>
    <t>P21</t>
  </si>
  <si>
    <t>P29</t>
  </si>
  <si>
    <t>P46</t>
  </si>
  <si>
    <t>P50</t>
  </si>
  <si>
    <t>fondo riserva</t>
  </si>
  <si>
    <t>P12</t>
  </si>
  <si>
    <t>P17</t>
  </si>
  <si>
    <t>P49</t>
  </si>
  <si>
    <t>totale attività</t>
  </si>
  <si>
    <t>totale progetti</t>
  </si>
  <si>
    <t>totale generale</t>
  </si>
  <si>
    <t>p7</t>
  </si>
  <si>
    <t>p09</t>
  </si>
  <si>
    <t>P10</t>
  </si>
  <si>
    <t>P13</t>
  </si>
  <si>
    <t>P16</t>
  </si>
  <si>
    <t>P53</t>
  </si>
  <si>
    <t>ok</t>
  </si>
  <si>
    <t>P54</t>
  </si>
  <si>
    <t>oneri finanz.</t>
  </si>
  <si>
    <t>P30</t>
  </si>
  <si>
    <t>P59</t>
  </si>
  <si>
    <t>P60</t>
  </si>
  <si>
    <t>P11</t>
  </si>
  <si>
    <t>P18</t>
  </si>
  <si>
    <t>P23</t>
  </si>
  <si>
    <t>P24</t>
  </si>
  <si>
    <t>P28</t>
  </si>
  <si>
    <t>P31</t>
  </si>
  <si>
    <t>P32</t>
  </si>
  <si>
    <t>P33</t>
  </si>
  <si>
    <t>P34</t>
  </si>
  <si>
    <t>P56</t>
  </si>
  <si>
    <t>P57</t>
  </si>
  <si>
    <t>OK</t>
  </si>
  <si>
    <t>P22</t>
  </si>
  <si>
    <t>oneri finanziari</t>
  </si>
  <si>
    <t>p1</t>
  </si>
  <si>
    <t>p15</t>
  </si>
  <si>
    <t>p19</t>
  </si>
  <si>
    <t>p35</t>
  </si>
  <si>
    <t>p36</t>
  </si>
  <si>
    <t>p37</t>
  </si>
  <si>
    <t>p38</t>
  </si>
  <si>
    <t>P62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</si>
</sst>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10"/>
      <name val="Arial"/>
    </font>
    <font>
      <sz val="8"/>
      <name val="Arial"/>
    </font>
    <font>
      <sz val="9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b/>
      <sz val="8"/>
      <color indexed="10"/>
      <name val="Verdana"/>
      <family val="2"/>
    </font>
    <font>
      <sz val="9"/>
      <name val="Arial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4" fontId="3" fillId="0" borderId="0" xfId="0" applyNumberFormat="1" applyFont="1"/>
    <xf numFmtId="0" fontId="4" fillId="0" borderId="0" xfId="0" applyFont="1"/>
    <xf numFmtId="4" fontId="4" fillId="0" borderId="0" xfId="0" applyNumberFormat="1" applyFont="1"/>
    <xf numFmtId="10" fontId="4" fillId="0" borderId="0" xfId="1" applyNumberFormat="1" applyFont="1"/>
    <xf numFmtId="0" fontId="5" fillId="0" borderId="0" xfId="0" applyFont="1"/>
    <xf numFmtId="4" fontId="5" fillId="0" borderId="0" xfId="0" applyNumberFormat="1" applyFont="1"/>
    <xf numFmtId="10" fontId="5" fillId="0" borderId="0" xfId="1" applyNumberFormat="1" applyFont="1"/>
    <xf numFmtId="0" fontId="6" fillId="0" borderId="0" xfId="0" applyFont="1"/>
    <xf numFmtId="4" fontId="6" fillId="0" borderId="0" xfId="0" applyNumberFormat="1" applyFont="1"/>
    <xf numFmtId="9" fontId="4" fillId="0" borderId="0" xfId="1" applyFont="1"/>
    <xf numFmtId="4" fontId="7" fillId="0" borderId="0" xfId="0" applyNumberFormat="1" applyFont="1"/>
    <xf numFmtId="4" fontId="3" fillId="0" borderId="0" xfId="1" applyNumberFormat="1" applyFont="1"/>
    <xf numFmtId="0" fontId="4" fillId="2" borderId="0" xfId="0" applyFont="1" applyFill="1"/>
    <xf numFmtId="9" fontId="3" fillId="0" borderId="0" xfId="1" applyFont="1"/>
    <xf numFmtId="0" fontId="4" fillId="0" borderId="0" xfId="0" applyFont="1" applyFill="1"/>
    <xf numFmtId="4" fontId="4" fillId="0" borderId="0" xfId="0" applyNumberFormat="1" applyFont="1" applyFill="1"/>
    <xf numFmtId="10" fontId="4" fillId="0" borderId="0" xfId="1" applyNumberFormat="1" applyFont="1" applyFill="1"/>
    <xf numFmtId="0" fontId="5" fillId="3" borderId="0" xfId="0" applyFont="1" applyFill="1"/>
    <xf numFmtId="4" fontId="5" fillId="3" borderId="0" xfId="0" applyNumberFormat="1" applyFont="1" applyFill="1"/>
    <xf numFmtId="10" fontId="5" fillId="3" borderId="0" xfId="1" applyNumberFormat="1" applyFont="1" applyFill="1"/>
    <xf numFmtId="0" fontId="4" fillId="3" borderId="0" xfId="0" applyFont="1" applyFill="1"/>
    <xf numFmtId="0" fontId="5" fillId="0" borderId="0" xfId="0" applyFont="1" applyFill="1"/>
    <xf numFmtId="4" fontId="5" fillId="0" borderId="0" xfId="0" applyNumberFormat="1" applyFont="1" applyFill="1"/>
    <xf numFmtId="10" fontId="5" fillId="0" borderId="0" xfId="1" applyNumberFormat="1" applyFont="1" applyFill="1"/>
    <xf numFmtId="10" fontId="4" fillId="3" borderId="0" xfId="1" applyNumberFormat="1" applyFont="1" applyFill="1"/>
    <xf numFmtId="0" fontId="6" fillId="0" borderId="0" xfId="0" applyFont="1" applyFill="1"/>
    <xf numFmtId="4" fontId="6" fillId="0" borderId="0" xfId="0" applyNumberFormat="1" applyFont="1" applyFill="1"/>
    <xf numFmtId="10" fontId="6" fillId="0" borderId="0" xfId="1" applyNumberFormat="1" applyFont="1" applyFill="1"/>
  </cellXfs>
  <cellStyles count="2">
    <cellStyle name="Normale" xfId="0" builtinId="0"/>
    <cellStyle name="Percentual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7"/>
  <sheetViews>
    <sheetView tabSelected="1" topLeftCell="A16" workbookViewId="0">
      <selection activeCell="I64" sqref="I64"/>
    </sheetView>
  </sheetViews>
  <sheetFormatPr defaultRowHeight="10.5" x14ac:dyDescent="0.15"/>
  <cols>
    <col min="1" max="1" width="13.7109375" style="2" customWidth="1"/>
    <col min="2" max="2" width="13.5703125" style="3" bestFit="1" customWidth="1"/>
    <col min="3" max="3" width="14" style="3" customWidth="1"/>
    <col min="4" max="4" width="15.5703125" style="3" customWidth="1"/>
    <col min="5" max="5" width="10.140625" style="3" customWidth="1"/>
    <col min="6" max="6" width="8.28515625" style="3" customWidth="1"/>
    <col min="7" max="7" width="10" style="3" customWidth="1"/>
    <col min="8" max="8" width="12.28515625" style="3" customWidth="1"/>
    <col min="9" max="9" width="13.5703125" style="3" bestFit="1" customWidth="1"/>
    <col min="10" max="10" width="13.85546875" style="3" customWidth="1"/>
    <col min="11" max="11" width="10.42578125" style="4" bestFit="1" customWidth="1"/>
    <col min="12" max="16384" width="9.140625" style="2"/>
  </cols>
  <sheetData>
    <row r="1" spans="1:11" x14ac:dyDescent="0.15">
      <c r="B1" s="3" t="s">
        <v>0</v>
      </c>
      <c r="C1" s="3" t="s">
        <v>1</v>
      </c>
      <c r="D1" s="3" t="s">
        <v>2</v>
      </c>
      <c r="E1" s="3" t="s">
        <v>7</v>
      </c>
      <c r="F1" s="3" t="s">
        <v>3</v>
      </c>
      <c r="G1" s="3" t="s">
        <v>4</v>
      </c>
      <c r="H1" s="3" t="s">
        <v>63</v>
      </c>
      <c r="I1" s="3" t="s">
        <v>5</v>
      </c>
      <c r="J1" s="3" t="s">
        <v>22</v>
      </c>
      <c r="K1" s="4" t="s">
        <v>6</v>
      </c>
    </row>
    <row r="2" spans="1:11" x14ac:dyDescent="0.15">
      <c r="A2" s="2" t="s">
        <v>10</v>
      </c>
      <c r="B2" s="3">
        <v>1598.65</v>
      </c>
      <c r="C2" s="3">
        <v>14622.03</v>
      </c>
      <c r="D2" s="3">
        <v>11992.61</v>
      </c>
      <c r="E2" s="3">
        <v>3118.08</v>
      </c>
      <c r="H2" s="3">
        <v>6838.25</v>
      </c>
      <c r="I2" s="3">
        <v>41523.269999999997</v>
      </c>
      <c r="J2" s="16">
        <f>SUM(B2:H2)</f>
        <v>38169.620000000003</v>
      </c>
      <c r="K2" s="4">
        <f>J2/I2</f>
        <v>0.91923444372276086</v>
      </c>
    </row>
    <row r="3" spans="1:11" x14ac:dyDescent="0.15">
      <c r="A3" s="2" t="s">
        <v>11</v>
      </c>
      <c r="B3" s="3">
        <v>6908.7</v>
      </c>
      <c r="C3" s="3">
        <v>9966.7000000000007</v>
      </c>
      <c r="D3" s="3">
        <v>11435.56</v>
      </c>
      <c r="E3" s="3">
        <v>370</v>
      </c>
      <c r="H3" s="3">
        <v>880</v>
      </c>
      <c r="I3" s="3">
        <v>45195.54</v>
      </c>
      <c r="J3" s="16">
        <f>SUM(B3:H3)</f>
        <v>29560.959999999999</v>
      </c>
      <c r="K3" s="4">
        <f t="shared" ref="K3:K6" si="0">J3/I3</f>
        <v>0.65406807839888625</v>
      </c>
    </row>
    <row r="4" spans="1:11" x14ac:dyDescent="0.15">
      <c r="A4" s="2" t="s">
        <v>12</v>
      </c>
      <c r="C4" s="3">
        <v>2681.56</v>
      </c>
      <c r="G4" s="3">
        <v>3538</v>
      </c>
      <c r="I4" s="3">
        <v>12269.39</v>
      </c>
      <c r="J4" s="16">
        <f t="shared" ref="J4:J5" si="1">SUM(B4:H4)</f>
        <v>6219.5599999999995</v>
      </c>
      <c r="K4" s="4">
        <f t="shared" si="0"/>
        <v>0.50691680678501538</v>
      </c>
    </row>
    <row r="5" spans="1:11" x14ac:dyDescent="0.15">
      <c r="A5" s="2" t="s">
        <v>13</v>
      </c>
      <c r="J5" s="16">
        <f t="shared" si="1"/>
        <v>0</v>
      </c>
    </row>
    <row r="6" spans="1:11" x14ac:dyDescent="0.15">
      <c r="A6" s="18" t="s">
        <v>23</v>
      </c>
      <c r="B6" s="19">
        <f>SUM(B2:B5)</f>
        <v>8507.35</v>
      </c>
      <c r="C6" s="19">
        <f t="shared" ref="C6:J6" si="2">SUM(C2:C5)</f>
        <v>27270.290000000005</v>
      </c>
      <c r="D6" s="19">
        <f t="shared" si="2"/>
        <v>23428.17</v>
      </c>
      <c r="E6" s="19">
        <f t="shared" si="2"/>
        <v>3488.08</v>
      </c>
      <c r="F6" s="19">
        <f t="shared" si="2"/>
        <v>0</v>
      </c>
      <c r="G6" s="19">
        <f t="shared" si="2"/>
        <v>3538</v>
      </c>
      <c r="H6" s="19">
        <f t="shared" si="2"/>
        <v>7718.25</v>
      </c>
      <c r="I6" s="19">
        <f t="shared" si="2"/>
        <v>98988.2</v>
      </c>
      <c r="J6" s="19">
        <f t="shared" si="2"/>
        <v>73950.14</v>
      </c>
      <c r="K6" s="4">
        <f t="shared" si="0"/>
        <v>0.747060154644695</v>
      </c>
    </row>
    <row r="7" spans="1:11" x14ac:dyDescent="0.15">
      <c r="A7" s="8"/>
      <c r="B7" s="9"/>
      <c r="C7" s="9"/>
      <c r="D7" s="9"/>
      <c r="E7" s="9"/>
      <c r="F7" s="9"/>
      <c r="G7" s="9"/>
      <c r="H7" s="9"/>
      <c r="I7" s="9"/>
      <c r="J7" s="9"/>
      <c r="K7" s="4" t="e">
        <f>I7/J7</f>
        <v>#DIV/0!</v>
      </c>
    </row>
    <row r="8" spans="1:11" x14ac:dyDescent="0.15">
      <c r="C8" s="6" t="s">
        <v>8</v>
      </c>
    </row>
    <row r="9" spans="1:11" x14ac:dyDescent="0.15">
      <c r="B9" s="3" t="s">
        <v>0</v>
      </c>
      <c r="C9" s="3" t="s">
        <v>1</v>
      </c>
      <c r="D9" s="3" t="s">
        <v>2</v>
      </c>
      <c r="E9" s="3" t="s">
        <v>7</v>
      </c>
      <c r="F9" s="3" t="s">
        <v>3</v>
      </c>
      <c r="G9" s="3" t="s">
        <v>4</v>
      </c>
      <c r="H9" s="3" t="s">
        <v>46</v>
      </c>
      <c r="I9" s="3" t="s">
        <v>5</v>
      </c>
      <c r="J9" s="3" t="s">
        <v>22</v>
      </c>
      <c r="K9" s="4" t="s">
        <v>6</v>
      </c>
    </row>
    <row r="10" spans="1:11" x14ac:dyDescent="0.15">
      <c r="A10" s="15" t="s">
        <v>64</v>
      </c>
      <c r="B10" s="3">
        <v>1750</v>
      </c>
      <c r="C10" s="3">
        <v>1072.71</v>
      </c>
      <c r="D10" s="3">
        <v>2047</v>
      </c>
      <c r="I10" s="3">
        <v>9500</v>
      </c>
      <c r="J10" s="16">
        <f>SUM(B10:H10)</f>
        <v>4869.71</v>
      </c>
      <c r="K10" s="4">
        <f>J10/I10</f>
        <v>0.51260105263157896</v>
      </c>
    </row>
    <row r="11" spans="1:11" x14ac:dyDescent="0.15">
      <c r="A11" s="15" t="s">
        <v>15</v>
      </c>
      <c r="B11" s="16"/>
      <c r="C11" s="16">
        <v>4482.68</v>
      </c>
      <c r="D11" s="16"/>
      <c r="E11" s="16"/>
      <c r="F11" s="16"/>
      <c r="G11" s="16"/>
      <c r="H11" s="16"/>
      <c r="I11" s="16">
        <v>10363.129999999999</v>
      </c>
      <c r="J11" s="16">
        <f t="shared" ref="J11:J33" si="3">SUM(B11:H11)</f>
        <v>4482.68</v>
      </c>
      <c r="K11" s="4">
        <f t="shared" ref="K11:K33" si="4">J11/I11</f>
        <v>0.43256043299659475</v>
      </c>
    </row>
    <row r="12" spans="1:11" x14ac:dyDescent="0.15">
      <c r="A12" s="15" t="s">
        <v>16</v>
      </c>
      <c r="B12" s="16"/>
      <c r="C12" s="16">
        <v>225</v>
      </c>
      <c r="D12" s="16">
        <v>1162.5</v>
      </c>
      <c r="E12" s="16"/>
      <c r="F12" s="16"/>
      <c r="G12" s="16"/>
      <c r="H12" s="16"/>
      <c r="I12" s="16">
        <v>8013.93</v>
      </c>
      <c r="J12" s="16">
        <f t="shared" si="3"/>
        <v>1387.5</v>
      </c>
      <c r="K12" s="4">
        <f t="shared" si="4"/>
        <v>0.17313602689317226</v>
      </c>
    </row>
    <row r="13" spans="1:11" x14ac:dyDescent="0.15">
      <c r="A13" s="15" t="s">
        <v>24</v>
      </c>
      <c r="B13" s="16"/>
      <c r="C13" s="16"/>
      <c r="D13" s="16">
        <v>25041</v>
      </c>
      <c r="E13" s="16"/>
      <c r="F13" s="16"/>
      <c r="G13" s="16"/>
      <c r="H13" s="16">
        <v>2700</v>
      </c>
      <c r="I13" s="16">
        <v>29285.439999999999</v>
      </c>
      <c r="J13" s="16">
        <f t="shared" si="3"/>
        <v>27741</v>
      </c>
      <c r="K13" s="4">
        <f t="shared" si="4"/>
        <v>0.94726253045882192</v>
      </c>
    </row>
    <row r="14" spans="1:11" x14ac:dyDescent="0.15">
      <c r="A14" s="15" t="s">
        <v>25</v>
      </c>
      <c r="B14" s="16">
        <v>6229.18</v>
      </c>
      <c r="C14" s="16">
        <v>3163.97</v>
      </c>
      <c r="D14" s="16">
        <v>26827.45</v>
      </c>
      <c r="E14" s="16"/>
      <c r="F14" s="16"/>
      <c r="G14" s="16"/>
      <c r="H14" s="16"/>
      <c r="I14" s="16">
        <v>105989.58</v>
      </c>
      <c r="J14" s="16">
        <f t="shared" si="3"/>
        <v>36220.6</v>
      </c>
      <c r="K14" s="4">
        <f t="shared" si="4"/>
        <v>0.3417373670128705</v>
      </c>
    </row>
    <row r="15" spans="1:11" x14ac:dyDescent="0.15">
      <c r="A15" s="15" t="s">
        <v>38</v>
      </c>
      <c r="B15" s="16">
        <v>11106.13</v>
      </c>
      <c r="C15" s="16"/>
      <c r="D15" s="16">
        <v>11900.89</v>
      </c>
      <c r="E15" s="16"/>
      <c r="F15" s="16"/>
      <c r="G15" s="16"/>
      <c r="H15" s="16"/>
      <c r="I15" s="16">
        <v>42401.7</v>
      </c>
      <c r="J15" s="16">
        <f t="shared" si="3"/>
        <v>23007.019999999997</v>
      </c>
      <c r="K15" s="4">
        <f t="shared" si="4"/>
        <v>0.5425966411724058</v>
      </c>
    </row>
    <row r="16" spans="1:11" x14ac:dyDescent="0.15">
      <c r="A16" s="15" t="s">
        <v>39</v>
      </c>
      <c r="B16" s="16"/>
      <c r="C16" s="16">
        <v>9.5</v>
      </c>
      <c r="D16" s="16">
        <v>33.700000000000003</v>
      </c>
      <c r="E16" s="16">
        <v>1400</v>
      </c>
      <c r="F16" s="16"/>
      <c r="G16" s="16"/>
      <c r="H16" s="16"/>
      <c r="I16" s="16">
        <v>3521.37</v>
      </c>
      <c r="J16" s="16">
        <f t="shared" si="3"/>
        <v>1443.2</v>
      </c>
      <c r="K16" s="4">
        <f t="shared" si="4"/>
        <v>0.40984048821907387</v>
      </c>
    </row>
    <row r="17" spans="1:11" x14ac:dyDescent="0.15">
      <c r="A17" s="15" t="s">
        <v>32</v>
      </c>
      <c r="B17" s="16">
        <v>13073.94</v>
      </c>
      <c r="C17" s="16">
        <v>300.08999999999997</v>
      </c>
      <c r="D17" s="16">
        <v>3349.4</v>
      </c>
      <c r="E17" s="16"/>
      <c r="F17" s="16"/>
      <c r="G17" s="16"/>
      <c r="H17" s="16"/>
      <c r="I17" s="16">
        <v>42515.91</v>
      </c>
      <c r="J17" s="16">
        <f t="shared" si="3"/>
        <v>16723.43</v>
      </c>
      <c r="K17" s="4">
        <f t="shared" si="4"/>
        <v>0.39334522064798799</v>
      </c>
    </row>
    <row r="18" spans="1:11" x14ac:dyDescent="0.15">
      <c r="A18" s="15" t="s">
        <v>65</v>
      </c>
      <c r="B18" s="16">
        <v>1061.5999999999999</v>
      </c>
      <c r="C18" s="16"/>
      <c r="D18" s="16"/>
      <c r="E18" s="16">
        <v>600</v>
      </c>
      <c r="F18" s="16"/>
      <c r="G18" s="16"/>
      <c r="H18" s="16"/>
      <c r="I18" s="16">
        <v>5000</v>
      </c>
      <c r="J18" s="16">
        <f t="shared" si="3"/>
        <v>1661.6</v>
      </c>
      <c r="K18" s="4">
        <f t="shared" si="4"/>
        <v>0.33232</v>
      </c>
    </row>
    <row r="19" spans="1:11" x14ac:dyDescent="0.15">
      <c r="A19" s="15" t="s">
        <v>42</v>
      </c>
      <c r="B19" s="16"/>
      <c r="C19" s="16">
        <v>97.1</v>
      </c>
      <c r="D19" s="16"/>
      <c r="E19" s="16"/>
      <c r="F19" s="16"/>
      <c r="G19" s="16"/>
      <c r="H19" s="16"/>
      <c r="I19" s="16">
        <v>12300</v>
      </c>
      <c r="J19" s="16">
        <f t="shared" si="3"/>
        <v>97.1</v>
      </c>
      <c r="K19" s="4">
        <f t="shared" si="4"/>
        <v>7.8943089430894304E-3</v>
      </c>
    </row>
    <row r="20" spans="1:11" x14ac:dyDescent="0.15">
      <c r="A20" s="15" t="s">
        <v>33</v>
      </c>
      <c r="B20" s="16">
        <v>8061.36</v>
      </c>
      <c r="C20" s="16">
        <v>4251.1000000000004</v>
      </c>
      <c r="D20" s="16">
        <v>597.79999999999995</v>
      </c>
      <c r="E20" s="16"/>
      <c r="F20" s="16"/>
      <c r="G20" s="16">
        <v>10695.8</v>
      </c>
      <c r="H20" s="16"/>
      <c r="I20" s="16">
        <v>26891.78</v>
      </c>
      <c r="J20" s="16">
        <f t="shared" si="3"/>
        <v>23606.059999999998</v>
      </c>
      <c r="K20" s="4">
        <f t="shared" si="4"/>
        <v>0.87781693885640888</v>
      </c>
    </row>
    <row r="21" spans="1:11" x14ac:dyDescent="0.15">
      <c r="A21" s="15" t="s">
        <v>51</v>
      </c>
      <c r="B21" s="16"/>
      <c r="C21" s="16"/>
      <c r="D21" s="16"/>
      <c r="E21" s="16"/>
      <c r="F21" s="16"/>
      <c r="G21" s="16"/>
      <c r="H21" s="16"/>
      <c r="I21" s="16">
        <v>5000</v>
      </c>
      <c r="J21" s="16">
        <f t="shared" si="3"/>
        <v>0</v>
      </c>
      <c r="K21" s="4">
        <f t="shared" si="4"/>
        <v>0</v>
      </c>
    </row>
    <row r="22" spans="1:11" x14ac:dyDescent="0.15">
      <c r="A22" s="15" t="s">
        <v>27</v>
      </c>
      <c r="B22" s="16">
        <v>6641.87</v>
      </c>
      <c r="C22" s="16">
        <v>116.95</v>
      </c>
      <c r="D22" s="16">
        <v>3076.85</v>
      </c>
      <c r="E22" s="16"/>
      <c r="F22" s="16"/>
      <c r="G22" s="16"/>
      <c r="H22" s="16"/>
      <c r="I22" s="16">
        <v>28532.06</v>
      </c>
      <c r="J22" s="16">
        <f t="shared" si="3"/>
        <v>9835.67</v>
      </c>
      <c r="K22" s="4">
        <f t="shared" si="4"/>
        <v>0.3447234444340857</v>
      </c>
    </row>
    <row r="23" spans="1:11" s="13" customFormat="1" x14ac:dyDescent="0.15">
      <c r="A23" s="15" t="s">
        <v>28</v>
      </c>
      <c r="B23" s="16">
        <v>1459.7</v>
      </c>
      <c r="C23" s="16"/>
      <c r="D23" s="16"/>
      <c r="E23" s="16"/>
      <c r="F23" s="16"/>
      <c r="G23" s="16"/>
      <c r="H23" s="16"/>
      <c r="I23" s="16">
        <v>17572.05</v>
      </c>
      <c r="J23" s="16">
        <f t="shared" si="3"/>
        <v>1459.7</v>
      </c>
      <c r="K23" s="4">
        <f t="shared" si="4"/>
        <v>8.3069419902629463E-2</v>
      </c>
    </row>
    <row r="24" spans="1:11" x14ac:dyDescent="0.15">
      <c r="A24" s="15" t="s">
        <v>47</v>
      </c>
      <c r="B24" s="16"/>
      <c r="C24" s="16"/>
      <c r="D24" s="16"/>
      <c r="E24" s="16"/>
      <c r="F24" s="16"/>
      <c r="G24" s="16"/>
      <c r="H24" s="16"/>
      <c r="I24" s="16"/>
      <c r="J24" s="16">
        <f t="shared" si="3"/>
        <v>0</v>
      </c>
      <c r="K24" s="4" t="e">
        <f t="shared" si="4"/>
        <v>#DIV/0!</v>
      </c>
    </row>
    <row r="25" spans="1:11" x14ac:dyDescent="0.15">
      <c r="A25" s="15" t="s">
        <v>55</v>
      </c>
      <c r="B25" s="16">
        <v>12969.17</v>
      </c>
      <c r="C25" s="16">
        <v>577.37</v>
      </c>
      <c r="D25" s="16"/>
      <c r="E25" s="16"/>
      <c r="F25" s="16"/>
      <c r="G25" s="16"/>
      <c r="H25" s="16">
        <v>12892</v>
      </c>
      <c r="I25" s="16">
        <v>100199.22</v>
      </c>
      <c r="J25" s="16">
        <f t="shared" si="3"/>
        <v>26438.54</v>
      </c>
      <c r="K25" s="4">
        <f t="shared" si="4"/>
        <v>0.26385973862870388</v>
      </c>
    </row>
    <row r="26" spans="1:11" x14ac:dyDescent="0.15">
      <c r="A26" s="15" t="s">
        <v>56</v>
      </c>
      <c r="B26" s="16">
        <v>3996.26</v>
      </c>
      <c r="C26" s="16"/>
      <c r="D26" s="16">
        <v>163428.20000000001</v>
      </c>
      <c r="E26" s="16"/>
      <c r="F26" s="16"/>
      <c r="G26" s="16"/>
      <c r="H26" s="16"/>
      <c r="I26" s="16">
        <v>233258.1</v>
      </c>
      <c r="J26" s="16">
        <f t="shared" si="3"/>
        <v>167424.46000000002</v>
      </c>
      <c r="K26" s="4">
        <f t="shared" si="4"/>
        <v>0.71776482788807772</v>
      </c>
    </row>
    <row r="27" spans="1:11" x14ac:dyDescent="0.15">
      <c r="A27" s="15" t="s">
        <v>57</v>
      </c>
      <c r="B27" s="16"/>
      <c r="C27" s="16"/>
      <c r="D27" s="16"/>
      <c r="E27" s="16"/>
      <c r="F27" s="16"/>
      <c r="G27" s="16"/>
      <c r="H27" s="16"/>
      <c r="I27" s="16"/>
      <c r="J27" s="16">
        <f t="shared" si="3"/>
        <v>0</v>
      </c>
      <c r="K27" s="4" t="e">
        <f t="shared" si="4"/>
        <v>#DIV/0!</v>
      </c>
    </row>
    <row r="28" spans="1:11" x14ac:dyDescent="0.15">
      <c r="A28" s="15" t="s">
        <v>58</v>
      </c>
      <c r="B28" s="16">
        <v>16629.52</v>
      </c>
      <c r="C28" s="16"/>
      <c r="D28" s="16"/>
      <c r="E28" s="16"/>
      <c r="F28" s="16"/>
      <c r="G28" s="16"/>
      <c r="H28" s="16"/>
      <c r="I28" s="16">
        <v>16629.52</v>
      </c>
      <c r="J28" s="16">
        <f t="shared" si="3"/>
        <v>16629.52</v>
      </c>
      <c r="K28" s="4">
        <f t="shared" si="4"/>
        <v>1</v>
      </c>
    </row>
    <row r="29" spans="1:11" x14ac:dyDescent="0.15">
      <c r="A29" s="15" t="s">
        <v>70</v>
      </c>
      <c r="B29" s="16"/>
      <c r="C29" s="16"/>
      <c r="D29" s="16"/>
      <c r="E29" s="16"/>
      <c r="F29" s="16"/>
      <c r="G29" s="16"/>
      <c r="H29" s="16"/>
      <c r="I29" s="16">
        <v>8200</v>
      </c>
      <c r="J29" s="16"/>
      <c r="K29" s="4">
        <f t="shared" si="4"/>
        <v>0</v>
      </c>
    </row>
    <row r="30" spans="1:11" s="15" customFormat="1" x14ac:dyDescent="0.15">
      <c r="A30" s="15" t="s">
        <v>29</v>
      </c>
      <c r="B30" s="16">
        <v>3450.21</v>
      </c>
      <c r="C30" s="16"/>
      <c r="D30" s="16"/>
      <c r="E30" s="16"/>
      <c r="F30" s="16"/>
      <c r="G30" s="16">
        <v>4379.8</v>
      </c>
      <c r="H30" s="16"/>
      <c r="I30" s="16">
        <v>11604.64</v>
      </c>
      <c r="J30" s="16">
        <f t="shared" si="3"/>
        <v>7830.01</v>
      </c>
      <c r="K30" s="4">
        <f t="shared" si="4"/>
        <v>0.67473096968109314</v>
      </c>
    </row>
    <row r="31" spans="1:11" s="15" customFormat="1" x14ac:dyDescent="0.15">
      <c r="A31" s="15" t="s">
        <v>34</v>
      </c>
      <c r="B31" s="16">
        <v>557.34</v>
      </c>
      <c r="C31" s="16">
        <v>1565.83</v>
      </c>
      <c r="D31" s="16">
        <v>6052.36</v>
      </c>
      <c r="E31" s="16">
        <v>70.52</v>
      </c>
      <c r="F31" s="16"/>
      <c r="G31" s="16">
        <v>3608.83</v>
      </c>
      <c r="H31" s="16"/>
      <c r="I31" s="16">
        <v>19064.75</v>
      </c>
      <c r="J31" s="16">
        <f t="shared" si="3"/>
        <v>11854.88</v>
      </c>
      <c r="K31" s="4">
        <f t="shared" si="4"/>
        <v>0.62182194888472175</v>
      </c>
    </row>
    <row r="32" spans="1:11" s="15" customFormat="1" x14ac:dyDescent="0.15">
      <c r="A32" s="15" t="s">
        <v>30</v>
      </c>
      <c r="B32" s="16"/>
      <c r="C32" s="16">
        <v>5505.82</v>
      </c>
      <c r="D32" s="16">
        <v>2768.82</v>
      </c>
      <c r="E32" s="16"/>
      <c r="F32" s="16"/>
      <c r="G32" s="16"/>
      <c r="H32" s="16"/>
      <c r="I32" s="16">
        <v>12280</v>
      </c>
      <c r="J32" s="16">
        <f t="shared" si="3"/>
        <v>8274.64</v>
      </c>
      <c r="K32" s="4">
        <f t="shared" si="4"/>
        <v>0.67383061889250806</v>
      </c>
    </row>
    <row r="33" spans="1:11" s="15" customFormat="1" x14ac:dyDescent="0.15">
      <c r="A33" s="15" t="s">
        <v>43</v>
      </c>
      <c r="B33" s="16"/>
      <c r="C33" s="16"/>
      <c r="D33" s="16"/>
      <c r="E33" s="16"/>
      <c r="F33" s="16"/>
      <c r="G33" s="16"/>
      <c r="H33" s="16">
        <v>450</v>
      </c>
      <c r="I33" s="16">
        <v>8068.24</v>
      </c>
      <c r="J33" s="16">
        <f t="shared" si="3"/>
        <v>450</v>
      </c>
      <c r="K33" s="4">
        <f t="shared" si="4"/>
        <v>5.5774245684312815E-2</v>
      </c>
    </row>
    <row r="34" spans="1:11" s="21" customFormat="1" x14ac:dyDescent="0.15">
      <c r="A34" s="18" t="s">
        <v>19</v>
      </c>
      <c r="B34" s="19">
        <f t="shared" ref="B34:J34" si="5">SUM(B10:B33)</f>
        <v>86986.28</v>
      </c>
      <c r="C34" s="19">
        <f t="shared" si="5"/>
        <v>21368.120000000003</v>
      </c>
      <c r="D34" s="19">
        <f t="shared" si="5"/>
        <v>246285.97</v>
      </c>
      <c r="E34" s="19">
        <f t="shared" si="5"/>
        <v>2070.52</v>
      </c>
      <c r="F34" s="19">
        <f t="shared" si="5"/>
        <v>0</v>
      </c>
      <c r="G34" s="19">
        <f t="shared" si="5"/>
        <v>18684.43</v>
      </c>
      <c r="H34" s="19">
        <f t="shared" si="5"/>
        <v>16042</v>
      </c>
      <c r="I34" s="19">
        <f t="shared" si="5"/>
        <v>756191.42</v>
      </c>
      <c r="J34" s="19">
        <f t="shared" si="5"/>
        <v>391437.32000000007</v>
      </c>
      <c r="K34" s="20">
        <f t="shared" ref="K34" si="6">J34/I34</f>
        <v>0.51764316500708252</v>
      </c>
    </row>
    <row r="35" spans="1:11" s="15" customFormat="1" x14ac:dyDescent="0.15">
      <c r="A35" s="22"/>
      <c r="B35" s="23"/>
      <c r="C35" s="23"/>
      <c r="D35" s="23"/>
      <c r="E35" s="23"/>
      <c r="F35" s="23"/>
      <c r="G35" s="23"/>
      <c r="H35" s="23"/>
      <c r="I35" s="23"/>
      <c r="J35" s="23"/>
      <c r="K35" s="24"/>
    </row>
    <row r="36" spans="1:11" s="15" customFormat="1" x14ac:dyDescent="0.15">
      <c r="B36" s="16"/>
      <c r="C36" s="23" t="s">
        <v>9</v>
      </c>
      <c r="D36" s="16"/>
      <c r="E36" s="16"/>
      <c r="F36" s="16"/>
      <c r="G36" s="16"/>
      <c r="H36" s="16"/>
      <c r="I36" s="16"/>
      <c r="J36" s="16"/>
      <c r="K36" s="17"/>
    </row>
    <row r="37" spans="1:11" s="15" customFormat="1" x14ac:dyDescent="0.15">
      <c r="B37" s="16" t="s">
        <v>0</v>
      </c>
      <c r="C37" s="16" t="s">
        <v>1</v>
      </c>
      <c r="D37" s="16" t="s">
        <v>2</v>
      </c>
      <c r="E37" s="16" t="s">
        <v>7</v>
      </c>
      <c r="F37" s="16" t="s">
        <v>3</v>
      </c>
      <c r="G37" s="16" t="s">
        <v>4</v>
      </c>
      <c r="H37" s="3" t="s">
        <v>46</v>
      </c>
      <c r="I37" s="16" t="s">
        <v>5</v>
      </c>
      <c r="J37" s="16" t="s">
        <v>22</v>
      </c>
      <c r="K37" s="17" t="s">
        <v>6</v>
      </c>
    </row>
    <row r="38" spans="1:11" x14ac:dyDescent="0.15">
      <c r="A38" s="15" t="s">
        <v>26</v>
      </c>
      <c r="B38" s="16">
        <v>1000</v>
      </c>
      <c r="C38" s="16"/>
      <c r="D38" s="16">
        <v>527</v>
      </c>
      <c r="E38" s="16"/>
      <c r="F38" s="16"/>
      <c r="G38" s="16"/>
      <c r="H38" s="16"/>
      <c r="I38" s="16">
        <v>9055.16</v>
      </c>
      <c r="J38" s="16">
        <f>SUM(B38:H38)</f>
        <v>1527</v>
      </c>
      <c r="K38" s="4">
        <f>J38/I38</f>
        <v>0.16863313293194157</v>
      </c>
    </row>
    <row r="39" spans="1:11" x14ac:dyDescent="0.15">
      <c r="A39" s="15" t="s">
        <v>50</v>
      </c>
      <c r="B39" s="16"/>
      <c r="C39" s="16"/>
      <c r="D39" s="16"/>
      <c r="E39" s="16"/>
      <c r="F39" s="16"/>
      <c r="G39" s="16"/>
      <c r="H39" s="16"/>
      <c r="I39" s="16"/>
      <c r="J39" s="16">
        <f t="shared" ref="J39:J46" si="7">SUM(B39:H39)</f>
        <v>0</v>
      </c>
      <c r="K39" s="4" t="e">
        <f t="shared" ref="K39:K46" si="8">J39/I39</f>
        <v>#DIV/0!</v>
      </c>
    </row>
    <row r="40" spans="1:11" x14ac:dyDescent="0.15">
      <c r="A40" s="15" t="s">
        <v>52</v>
      </c>
      <c r="B40" s="16"/>
      <c r="C40" s="16"/>
      <c r="D40" s="16"/>
      <c r="E40" s="16"/>
      <c r="F40" s="16"/>
      <c r="G40" s="16"/>
      <c r="H40" s="16"/>
      <c r="I40" s="16"/>
      <c r="J40" s="16">
        <f t="shared" si="7"/>
        <v>0</v>
      </c>
      <c r="K40" s="4" t="e">
        <f t="shared" si="8"/>
        <v>#DIV/0!</v>
      </c>
    </row>
    <row r="41" spans="1:11" x14ac:dyDescent="0.15">
      <c r="A41" s="15" t="s">
        <v>53</v>
      </c>
      <c r="B41" s="16">
        <v>2582.5</v>
      </c>
      <c r="C41" s="16"/>
      <c r="D41" s="16"/>
      <c r="E41" s="16"/>
      <c r="F41" s="16"/>
      <c r="G41" s="16"/>
      <c r="H41" s="16"/>
      <c r="I41" s="16">
        <v>81915.58</v>
      </c>
      <c r="J41" s="16">
        <f t="shared" si="7"/>
        <v>2582.5</v>
      </c>
      <c r="K41" s="4">
        <f t="shared" si="8"/>
        <v>3.1526359210299185E-2</v>
      </c>
    </row>
    <row r="42" spans="1:11" x14ac:dyDescent="0.15">
      <c r="A42" s="15" t="s">
        <v>54</v>
      </c>
      <c r="B42" s="16">
        <v>2689.92</v>
      </c>
      <c r="C42" s="16"/>
      <c r="D42" s="16"/>
      <c r="E42" s="16"/>
      <c r="F42" s="16"/>
      <c r="G42" s="16"/>
      <c r="H42" s="16"/>
      <c r="I42" s="16">
        <v>4417.38</v>
      </c>
      <c r="J42" s="16">
        <f t="shared" si="7"/>
        <v>2689.92</v>
      </c>
      <c r="K42" s="4">
        <f t="shared" si="8"/>
        <v>0.60894014098854976</v>
      </c>
    </row>
    <row r="43" spans="1:11" x14ac:dyDescent="0.15">
      <c r="A43" s="15" t="s">
        <v>69</v>
      </c>
      <c r="B43" s="16"/>
      <c r="C43" s="16"/>
      <c r="D43" s="16"/>
      <c r="E43" s="16"/>
      <c r="F43" s="16"/>
      <c r="G43" s="16"/>
      <c r="H43" s="16"/>
      <c r="I43" s="16">
        <v>2634</v>
      </c>
      <c r="J43" s="16"/>
      <c r="K43" s="4">
        <f t="shared" si="8"/>
        <v>0</v>
      </c>
    </row>
    <row r="44" spans="1:11" x14ac:dyDescent="0.15">
      <c r="A44" s="15" t="s">
        <v>48</v>
      </c>
      <c r="B44" s="16"/>
      <c r="C44" s="16"/>
      <c r="D44" s="16"/>
      <c r="E44" s="16"/>
      <c r="F44" s="16"/>
      <c r="G44" s="16"/>
      <c r="H44" s="16"/>
      <c r="I44" s="16"/>
      <c r="J44" s="16">
        <f t="shared" si="7"/>
        <v>0</v>
      </c>
      <c r="K44" s="4" t="e">
        <f t="shared" si="8"/>
        <v>#DIV/0!</v>
      </c>
    </row>
    <row r="45" spans="1:11" x14ac:dyDescent="0.15">
      <c r="A45" s="15" t="s">
        <v>49</v>
      </c>
      <c r="B45" s="16">
        <v>8153.72</v>
      </c>
      <c r="C45" s="16"/>
      <c r="D45" s="16"/>
      <c r="E45" s="16"/>
      <c r="F45" s="16"/>
      <c r="G45" s="16"/>
      <c r="H45" s="16"/>
      <c r="I45" s="16">
        <v>13899.26</v>
      </c>
      <c r="J45" s="16">
        <f t="shared" si="7"/>
        <v>8153.72</v>
      </c>
      <c r="K45" s="4">
        <f t="shared" si="8"/>
        <v>0.5866297918018657</v>
      </c>
    </row>
    <row r="46" spans="1:11" x14ac:dyDescent="0.15">
      <c r="A46" s="15" t="s">
        <v>71</v>
      </c>
      <c r="B46" s="16">
        <v>2328.9499999999998</v>
      </c>
      <c r="C46" s="16"/>
      <c r="D46" s="16"/>
      <c r="E46" s="16"/>
      <c r="F46" s="16"/>
      <c r="G46" s="16"/>
      <c r="H46" s="16"/>
      <c r="I46" s="16">
        <v>4190</v>
      </c>
      <c r="J46" s="16">
        <f t="shared" si="7"/>
        <v>2328.9499999999998</v>
      </c>
      <c r="K46" s="4">
        <f t="shared" si="8"/>
        <v>0.55583532219570397</v>
      </c>
    </row>
    <row r="47" spans="1:11" s="21" customFormat="1" x14ac:dyDescent="0.15">
      <c r="A47" s="18" t="s">
        <v>20</v>
      </c>
      <c r="B47" s="19">
        <f>SUM(B38:B46)</f>
        <v>16755.09</v>
      </c>
      <c r="C47" s="19">
        <f t="shared" ref="C47:J47" si="9">SUM(C38:C46)</f>
        <v>0</v>
      </c>
      <c r="D47" s="19">
        <f t="shared" si="9"/>
        <v>527</v>
      </c>
      <c r="E47" s="19">
        <f t="shared" si="9"/>
        <v>0</v>
      </c>
      <c r="F47" s="19">
        <f t="shared" si="9"/>
        <v>0</v>
      </c>
      <c r="G47" s="19">
        <f t="shared" si="9"/>
        <v>0</v>
      </c>
      <c r="H47" s="19">
        <f t="shared" si="9"/>
        <v>0</v>
      </c>
      <c r="I47" s="19">
        <f t="shared" si="9"/>
        <v>116111.38</v>
      </c>
      <c r="J47" s="19">
        <f t="shared" si="9"/>
        <v>17282.09</v>
      </c>
      <c r="K47" s="20">
        <f t="shared" ref="K47" si="10">J47/I47</f>
        <v>0.14884062182363175</v>
      </c>
    </row>
    <row r="48" spans="1:11" s="15" customFormat="1" x14ac:dyDescent="0.15">
      <c r="B48" s="16"/>
      <c r="C48" s="16"/>
      <c r="D48" s="16"/>
      <c r="E48" s="16"/>
      <c r="F48" s="16"/>
      <c r="G48" s="16"/>
      <c r="H48" s="16"/>
      <c r="I48" s="16"/>
      <c r="J48" s="16"/>
      <c r="K48" s="17"/>
    </row>
    <row r="49" spans="1:11" s="15" customFormat="1" x14ac:dyDescent="0.15">
      <c r="B49" s="16"/>
      <c r="C49" s="23" t="s">
        <v>18</v>
      </c>
      <c r="D49" s="16"/>
      <c r="E49" s="16"/>
      <c r="F49" s="16"/>
      <c r="G49" s="16"/>
      <c r="H49" s="16"/>
      <c r="I49" s="16"/>
      <c r="J49" s="16"/>
      <c r="K49" s="17"/>
    </row>
    <row r="50" spans="1:11" s="15" customFormat="1" x14ac:dyDescent="0.15">
      <c r="B50" s="16" t="s">
        <v>0</v>
      </c>
      <c r="C50" s="16" t="s">
        <v>1</v>
      </c>
      <c r="D50" s="16" t="s">
        <v>2</v>
      </c>
      <c r="E50" s="16" t="s">
        <v>7</v>
      </c>
      <c r="F50" s="16" t="s">
        <v>3</v>
      </c>
      <c r="G50" s="16" t="s">
        <v>4</v>
      </c>
      <c r="H50" s="3" t="s">
        <v>46</v>
      </c>
      <c r="I50" s="16" t="s">
        <v>5</v>
      </c>
      <c r="J50" s="16" t="s">
        <v>22</v>
      </c>
      <c r="K50" s="17" t="s">
        <v>6</v>
      </c>
    </row>
    <row r="51" spans="1:11" s="15" customFormat="1" x14ac:dyDescent="0.15">
      <c r="A51" s="15" t="s">
        <v>40</v>
      </c>
      <c r="B51" s="16">
        <v>1584.31</v>
      </c>
      <c r="C51" s="16">
        <v>2055.31</v>
      </c>
      <c r="D51" s="16">
        <v>697.29</v>
      </c>
      <c r="E51" s="16"/>
      <c r="F51" s="16"/>
      <c r="G51" s="16">
        <v>3787.01</v>
      </c>
      <c r="H51" s="16"/>
      <c r="I51" s="16">
        <v>13787</v>
      </c>
      <c r="J51" s="16">
        <f>SUM(B51:H51)</f>
        <v>8123.92</v>
      </c>
      <c r="K51" s="4">
        <f>J51/I51</f>
        <v>0.58924494088634216</v>
      </c>
    </row>
    <row r="52" spans="1:11" s="15" customFormat="1" x14ac:dyDescent="0.15">
      <c r="A52" s="15" t="s">
        <v>41</v>
      </c>
      <c r="B52" s="16"/>
      <c r="C52" s="16">
        <v>15.35</v>
      </c>
      <c r="D52" s="16"/>
      <c r="E52" s="16"/>
      <c r="F52" s="16"/>
      <c r="G52" s="16"/>
      <c r="H52" s="16">
        <v>75</v>
      </c>
      <c r="I52" s="16">
        <v>2296.0500000000002</v>
      </c>
      <c r="J52" s="16">
        <f t="shared" ref="J52:J57" si="11">SUM(B52:H52)</f>
        <v>90.35</v>
      </c>
      <c r="K52" s="4">
        <f t="shared" ref="K52:K57" si="12">J52/I52</f>
        <v>3.9350188366978067E-2</v>
      </c>
    </row>
    <row r="53" spans="1:11" s="15" customFormat="1" x14ac:dyDescent="0.15">
      <c r="A53" s="15" t="s">
        <v>66</v>
      </c>
      <c r="B53" s="16">
        <v>10497.11</v>
      </c>
      <c r="C53" s="16"/>
      <c r="D53" s="16"/>
      <c r="E53" s="16"/>
      <c r="F53" s="16"/>
      <c r="G53" s="16"/>
      <c r="H53" s="16"/>
      <c r="I53" s="16">
        <v>11219.95</v>
      </c>
      <c r="J53" s="16">
        <f t="shared" si="11"/>
        <v>10497.11</v>
      </c>
      <c r="K53" s="4">
        <f t="shared" si="12"/>
        <v>0.93557547047892364</v>
      </c>
    </row>
    <row r="54" spans="1:11" s="15" customFormat="1" x14ac:dyDescent="0.15">
      <c r="A54" s="15" t="s">
        <v>62</v>
      </c>
      <c r="B54" s="16"/>
      <c r="C54" s="16">
        <v>1564.77</v>
      </c>
      <c r="D54" s="16">
        <v>4313.92</v>
      </c>
      <c r="E54" s="16"/>
      <c r="F54" s="16"/>
      <c r="G54" s="16">
        <v>4147.3100000000004</v>
      </c>
      <c r="H54" s="16"/>
      <c r="I54" s="16">
        <v>14396.58</v>
      </c>
      <c r="J54" s="16">
        <f t="shared" si="11"/>
        <v>10026</v>
      </c>
      <c r="K54" s="4">
        <f t="shared" si="12"/>
        <v>0.69641539865718105</v>
      </c>
    </row>
    <row r="55" spans="1:11" s="15" customFormat="1" x14ac:dyDescent="0.15">
      <c r="A55" s="15" t="s">
        <v>67</v>
      </c>
      <c r="B55" s="16"/>
      <c r="C55" s="16"/>
      <c r="D55" s="16"/>
      <c r="E55" s="16"/>
      <c r="F55" s="16"/>
      <c r="G55" s="16"/>
      <c r="H55" s="16"/>
      <c r="I55" s="16">
        <v>21930</v>
      </c>
      <c r="J55" s="16"/>
      <c r="K55" s="4">
        <f t="shared" si="12"/>
        <v>0</v>
      </c>
    </row>
    <row r="56" spans="1:11" s="15" customFormat="1" x14ac:dyDescent="0.15">
      <c r="A56" s="15" t="s">
        <v>68</v>
      </c>
      <c r="B56" s="16"/>
      <c r="C56" s="16"/>
      <c r="D56" s="16"/>
      <c r="E56" s="16"/>
      <c r="F56" s="16"/>
      <c r="G56" s="16"/>
      <c r="H56" s="16"/>
      <c r="I56" s="16">
        <v>149972</v>
      </c>
      <c r="J56" s="16"/>
      <c r="K56" s="4">
        <f t="shared" si="12"/>
        <v>0</v>
      </c>
    </row>
    <row r="57" spans="1:11" s="15" customFormat="1" x14ac:dyDescent="0.15">
      <c r="A57" s="15" t="s">
        <v>45</v>
      </c>
      <c r="B57" s="16"/>
      <c r="C57" s="16"/>
      <c r="D57" s="16">
        <v>1234.76</v>
      </c>
      <c r="E57" s="16"/>
      <c r="F57" s="16"/>
      <c r="G57" s="16"/>
      <c r="H57" s="16"/>
      <c r="I57" s="16">
        <v>8435.9500000000007</v>
      </c>
      <c r="J57" s="16">
        <f t="shared" si="11"/>
        <v>1234.76</v>
      </c>
      <c r="K57" s="4">
        <f t="shared" si="12"/>
        <v>0.14636881441924143</v>
      </c>
    </row>
    <row r="58" spans="1:11" s="15" customFormat="1" x14ac:dyDescent="0.15">
      <c r="A58" s="15" t="s">
        <v>59</v>
      </c>
      <c r="B58" s="16"/>
      <c r="C58" s="16"/>
      <c r="D58" s="16"/>
      <c r="E58" s="16"/>
      <c r="F58" s="16"/>
      <c r="G58" s="16"/>
      <c r="H58" s="16"/>
      <c r="I58" s="16"/>
      <c r="J58" s="16"/>
      <c r="K58" s="17"/>
    </row>
    <row r="59" spans="1:11" s="15" customFormat="1" x14ac:dyDescent="0.15">
      <c r="A59" s="15" t="s">
        <v>60</v>
      </c>
      <c r="B59" s="16"/>
      <c r="C59" s="16"/>
      <c r="D59" s="16"/>
      <c r="E59" s="16"/>
      <c r="F59" s="16"/>
      <c r="G59" s="16"/>
      <c r="H59" s="16"/>
      <c r="I59" s="16"/>
      <c r="J59" s="16"/>
      <c r="K59" s="17"/>
    </row>
    <row r="60" spans="1:11" x14ac:dyDescent="0.15">
      <c r="A60" s="18" t="s">
        <v>21</v>
      </c>
      <c r="B60" s="19">
        <f>SUM(B51:B58)</f>
        <v>12081.42</v>
      </c>
      <c r="C60" s="19">
        <f t="shared" ref="C60:J60" si="13">SUM(C51:C58)</f>
        <v>3635.43</v>
      </c>
      <c r="D60" s="19">
        <f t="shared" si="13"/>
        <v>6245.97</v>
      </c>
      <c r="E60" s="19">
        <f t="shared" si="13"/>
        <v>0</v>
      </c>
      <c r="F60" s="19">
        <f t="shared" si="13"/>
        <v>0</v>
      </c>
      <c r="G60" s="19">
        <f t="shared" si="13"/>
        <v>7934.3200000000006</v>
      </c>
      <c r="H60" s="19">
        <f t="shared" si="13"/>
        <v>75</v>
      </c>
      <c r="I60" s="19">
        <f t="shared" si="13"/>
        <v>222037.53000000003</v>
      </c>
      <c r="J60" s="19">
        <f t="shared" si="13"/>
        <v>29972.14</v>
      </c>
      <c r="K60" s="25">
        <f t="shared" ref="K60" si="14">J60/I60</f>
        <v>0.13498681957054737</v>
      </c>
    </row>
    <row r="61" spans="1:11" x14ac:dyDescent="0.15">
      <c r="A61" s="15"/>
      <c r="B61" s="16"/>
      <c r="C61" s="16"/>
      <c r="D61" s="16"/>
      <c r="E61" s="16"/>
      <c r="F61" s="16"/>
      <c r="G61" s="16"/>
      <c r="H61" s="16"/>
      <c r="I61" s="16"/>
      <c r="J61" s="16"/>
    </row>
    <row r="62" spans="1:11" s="15" customFormat="1" x14ac:dyDescent="0.15">
      <c r="A62" s="26" t="s">
        <v>17</v>
      </c>
      <c r="B62" s="27">
        <f>B60+B47+B34+B6+B61</f>
        <v>124330.14000000001</v>
      </c>
      <c r="C62" s="27">
        <f>C60+C47+C34+C6</f>
        <v>52273.840000000011</v>
      </c>
      <c r="D62" s="27">
        <f>D60+D47+D34+D6+D61</f>
        <v>276487.11</v>
      </c>
      <c r="E62" s="27">
        <f>E60+E47+E34+E6</f>
        <v>5558.6</v>
      </c>
      <c r="F62" s="27">
        <f>F60+F47+F34+F6</f>
        <v>0</v>
      </c>
      <c r="G62" s="27">
        <f>G60+G47+G34+G6</f>
        <v>30156.75</v>
      </c>
      <c r="H62" s="27">
        <f>H60+H47+H34+H6</f>
        <v>23835.25</v>
      </c>
      <c r="I62" s="27">
        <f>I60+I47+I34+I6+I61</f>
        <v>1193328.53</v>
      </c>
      <c r="J62" s="27">
        <f>J60+J47+J34+J6+J61</f>
        <v>512641.69000000006</v>
      </c>
      <c r="K62" s="28">
        <f>J62/I62</f>
        <v>0.42958973753858049</v>
      </c>
    </row>
    <row r="63" spans="1:11" x14ac:dyDescent="0.15">
      <c r="A63" s="15"/>
      <c r="B63" s="16" t="s">
        <v>44</v>
      </c>
      <c r="C63" s="16" t="s">
        <v>44</v>
      </c>
      <c r="D63" s="16" t="s">
        <v>44</v>
      </c>
      <c r="E63" s="16" t="s">
        <v>44</v>
      </c>
      <c r="F63" s="16"/>
      <c r="G63" s="16" t="s">
        <v>44</v>
      </c>
      <c r="H63" s="16" t="s">
        <v>61</v>
      </c>
      <c r="I63" s="16" t="s">
        <v>44</v>
      </c>
      <c r="J63" s="16" t="s">
        <v>44</v>
      </c>
    </row>
    <row r="64" spans="1:11" x14ac:dyDescent="0.15">
      <c r="A64" s="15"/>
      <c r="B64" s="16"/>
      <c r="C64" s="16"/>
      <c r="D64" s="16"/>
      <c r="E64" s="16"/>
      <c r="F64" s="16"/>
      <c r="G64" s="16"/>
      <c r="H64" s="16"/>
      <c r="I64" s="16"/>
      <c r="J64" s="16"/>
    </row>
    <row r="65" spans="1:10" x14ac:dyDescent="0.15">
      <c r="A65" s="15"/>
      <c r="B65" s="16"/>
      <c r="C65" s="16"/>
      <c r="D65" s="16"/>
      <c r="E65" s="16"/>
      <c r="F65" s="16"/>
      <c r="G65" s="16"/>
      <c r="H65" s="16"/>
      <c r="I65" s="16"/>
      <c r="J65" s="16"/>
    </row>
    <row r="66" spans="1:10" x14ac:dyDescent="0.15">
      <c r="A66" s="5" t="s">
        <v>14</v>
      </c>
      <c r="B66" s="7">
        <f>B62/J62</f>
        <v>0.24252834372483439</v>
      </c>
      <c r="C66" s="7">
        <f>C62/J62</f>
        <v>0.1019695452392879</v>
      </c>
      <c r="D66" s="7">
        <f>D62/J62</f>
        <v>0.53933793406462893</v>
      </c>
      <c r="E66" s="7">
        <f>E62/J62</f>
        <v>1.0843051020684643E-2</v>
      </c>
      <c r="F66" s="7">
        <f>F62/J62</f>
        <v>0</v>
      </c>
      <c r="G66" s="7">
        <f>G62/J62</f>
        <v>5.882617545209793E-2</v>
      </c>
      <c r="H66" s="7">
        <f>H62/J62</f>
        <v>4.6494950498466088E-2</v>
      </c>
    </row>
    <row r="67" spans="1:10" x14ac:dyDescent="0.15">
      <c r="B67" s="10"/>
    </row>
  </sheetData>
  <phoneticPr fontId="2" type="noConversion"/>
  <pageMargins left="0.74803149606299213" right="0.74803149606299213" top="0.98425196850393704" bottom="0.98425196850393704" header="0.51181102362204722" footer="0.51181102362204722"/>
  <pageSetup paperSize="9" scale="91" fitToHeight="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"/>
  <sheetViews>
    <sheetView workbookViewId="0">
      <selection activeCell="N7" sqref="N7"/>
    </sheetView>
  </sheetViews>
  <sheetFormatPr defaultRowHeight="12" x14ac:dyDescent="0.2"/>
  <cols>
    <col min="1" max="1" width="15.85546875" style="11" customWidth="1"/>
    <col min="2" max="2" width="12.28515625" style="11" customWidth="1"/>
    <col min="3" max="3" width="11.5703125" style="11" bestFit="1" customWidth="1"/>
    <col min="4" max="4" width="13.28515625" style="11" customWidth="1"/>
    <col min="5" max="5" width="12.7109375" style="11" customWidth="1"/>
    <col min="6" max="6" width="9.42578125" style="11" bestFit="1" customWidth="1"/>
    <col min="7" max="7" width="10.42578125" style="11" bestFit="1" customWidth="1"/>
    <col min="8" max="8" width="11.5703125" style="11" customWidth="1"/>
    <col min="9" max="9" width="15" style="11" customWidth="1"/>
    <col min="10" max="10" width="13.85546875" style="11" customWidth="1"/>
    <col min="11" max="11" width="11.28515625" style="11" customWidth="1"/>
    <col min="12" max="16384" width="9.140625" style="11"/>
  </cols>
  <sheetData>
    <row r="1" spans="1:11" x14ac:dyDescent="0.2">
      <c r="A1" s="1"/>
      <c r="B1" s="1" t="s">
        <v>0</v>
      </c>
      <c r="C1" s="1" t="s">
        <v>1</v>
      </c>
      <c r="D1" s="1" t="s">
        <v>2</v>
      </c>
      <c r="E1" s="1" t="s">
        <v>7</v>
      </c>
      <c r="F1" s="1" t="s">
        <v>3</v>
      </c>
      <c r="G1" s="1" t="s">
        <v>4</v>
      </c>
      <c r="H1" s="3" t="s">
        <v>46</v>
      </c>
      <c r="I1" s="1" t="s">
        <v>5</v>
      </c>
      <c r="J1" s="1" t="s">
        <v>22</v>
      </c>
      <c r="K1" s="12" t="s">
        <v>6</v>
      </c>
    </row>
    <row r="2" spans="1:11" x14ac:dyDescent="0.2">
      <c r="A2" s="1" t="s">
        <v>10</v>
      </c>
      <c r="B2" s="1">
        <f>dati!B2</f>
        <v>1598.65</v>
      </c>
      <c r="C2" s="1">
        <f>dati!C2</f>
        <v>14622.03</v>
      </c>
      <c r="D2" s="1">
        <f>dati!D2</f>
        <v>11992.61</v>
      </c>
      <c r="E2" s="1">
        <f>dati!E2</f>
        <v>3118.08</v>
      </c>
      <c r="F2" s="1">
        <f>dati!F2</f>
        <v>0</v>
      </c>
      <c r="G2" s="1">
        <f>dati!G2</f>
        <v>0</v>
      </c>
      <c r="H2" s="1">
        <f>dati!H2</f>
        <v>6838.25</v>
      </c>
      <c r="I2" s="1">
        <f>dati!I2</f>
        <v>41523.269999999997</v>
      </c>
      <c r="J2" s="1">
        <f>dati!J2</f>
        <v>38169.620000000003</v>
      </c>
      <c r="K2" s="14">
        <f>J2/I2</f>
        <v>0.91923444372276086</v>
      </c>
    </row>
    <row r="3" spans="1:11" x14ac:dyDescent="0.2">
      <c r="A3" s="1" t="s">
        <v>11</v>
      </c>
      <c r="B3" s="1">
        <f>dati!B3</f>
        <v>6908.7</v>
      </c>
      <c r="C3" s="1">
        <f>dati!C3</f>
        <v>9966.7000000000007</v>
      </c>
      <c r="D3" s="1">
        <f>dati!D3</f>
        <v>11435.56</v>
      </c>
      <c r="E3" s="1">
        <f>dati!E3</f>
        <v>370</v>
      </c>
      <c r="F3" s="1">
        <f>dati!F3</f>
        <v>0</v>
      </c>
      <c r="G3" s="1">
        <f>dati!G3</f>
        <v>0</v>
      </c>
      <c r="H3" s="1">
        <f>dati!H3</f>
        <v>880</v>
      </c>
      <c r="I3" s="1">
        <f>dati!I3</f>
        <v>45195.54</v>
      </c>
      <c r="J3" s="1">
        <f>dati!J3</f>
        <v>29560.959999999999</v>
      </c>
      <c r="K3" s="14">
        <f t="shared" ref="K3:K10" si="0">J3/I3</f>
        <v>0.65406807839888625</v>
      </c>
    </row>
    <row r="4" spans="1:11" x14ac:dyDescent="0.2">
      <c r="A4" s="1" t="s">
        <v>12</v>
      </c>
      <c r="B4" s="1">
        <f>dati!B4</f>
        <v>0</v>
      </c>
      <c r="C4" s="1">
        <f>dati!C4</f>
        <v>2681.56</v>
      </c>
      <c r="D4" s="1">
        <f>dati!D4</f>
        <v>0</v>
      </c>
      <c r="E4" s="1">
        <f>dati!E4</f>
        <v>0</v>
      </c>
      <c r="F4" s="1">
        <f>dati!F4</f>
        <v>0</v>
      </c>
      <c r="G4" s="1">
        <f>dati!G4</f>
        <v>3538</v>
      </c>
      <c r="H4" s="1">
        <f>dati!H4</f>
        <v>0</v>
      </c>
      <c r="I4" s="1">
        <f>dati!I4</f>
        <v>12269.39</v>
      </c>
      <c r="J4" s="1">
        <f>dati!J4</f>
        <v>6219.5599999999995</v>
      </c>
      <c r="K4" s="14"/>
    </row>
    <row r="5" spans="1:11" x14ac:dyDescent="0.2">
      <c r="A5" s="1" t="s">
        <v>13</v>
      </c>
      <c r="B5" s="1">
        <f>dati!B5</f>
        <v>0</v>
      </c>
      <c r="C5" s="1">
        <f>dati!C5</f>
        <v>0</v>
      </c>
      <c r="D5" s="1">
        <f>dati!D5</f>
        <v>0</v>
      </c>
      <c r="E5" s="1">
        <f>dati!E5</f>
        <v>0</v>
      </c>
      <c r="F5" s="1">
        <f>dati!F5</f>
        <v>0</v>
      </c>
      <c r="G5" s="1">
        <f>dati!G5</f>
        <v>0</v>
      </c>
      <c r="H5" s="1">
        <f>dati!H5</f>
        <v>0</v>
      </c>
      <c r="I5" s="1">
        <f>dati!I5</f>
        <v>0</v>
      </c>
      <c r="J5" s="1">
        <f>dati!J5</f>
        <v>0</v>
      </c>
      <c r="K5" s="14" t="e">
        <f t="shared" si="0"/>
        <v>#DIV/0!</v>
      </c>
    </row>
    <row r="6" spans="1:11" x14ac:dyDescent="0.2">
      <c r="A6" s="1" t="s">
        <v>35</v>
      </c>
      <c r="B6" s="1">
        <f>SUM(B2:B5)</f>
        <v>8507.35</v>
      </c>
      <c r="C6" s="1">
        <f t="shared" ref="C6:J6" si="1">SUM(C2:C5)</f>
        <v>27270.290000000005</v>
      </c>
      <c r="D6" s="1">
        <f t="shared" si="1"/>
        <v>23428.17</v>
      </c>
      <c r="E6" s="1">
        <f t="shared" si="1"/>
        <v>3488.08</v>
      </c>
      <c r="F6" s="1">
        <f t="shared" si="1"/>
        <v>0</v>
      </c>
      <c r="G6" s="1">
        <f t="shared" si="1"/>
        <v>3538</v>
      </c>
      <c r="H6" s="1">
        <f t="shared" si="1"/>
        <v>7718.25</v>
      </c>
      <c r="I6" s="1">
        <f t="shared" si="1"/>
        <v>98988.2</v>
      </c>
      <c r="J6" s="1">
        <f t="shared" si="1"/>
        <v>73950.14</v>
      </c>
      <c r="K6" s="14">
        <f t="shared" si="0"/>
        <v>0.747060154644695</v>
      </c>
    </row>
    <row r="7" spans="1:11" s="1" customFormat="1" ht="11.25" x14ac:dyDescent="0.15">
      <c r="A7" s="1" t="s">
        <v>19</v>
      </c>
      <c r="B7" s="1">
        <f>dati!B34</f>
        <v>86986.28</v>
      </c>
      <c r="C7" s="1">
        <f>dati!C34</f>
        <v>21368.120000000003</v>
      </c>
      <c r="D7" s="1">
        <f>dati!D34</f>
        <v>246285.97</v>
      </c>
      <c r="E7" s="1">
        <f>dati!E34</f>
        <v>2070.52</v>
      </c>
      <c r="F7" s="1">
        <f>dati!F34</f>
        <v>0</v>
      </c>
      <c r="G7" s="1">
        <f>dati!G34</f>
        <v>18684.43</v>
      </c>
      <c r="H7" s="1">
        <f>dati!H34</f>
        <v>16042</v>
      </c>
      <c r="I7" s="1">
        <f>dati!I34</f>
        <v>756191.42</v>
      </c>
      <c r="J7" s="1">
        <f>dati!J34</f>
        <v>391437.32000000007</v>
      </c>
      <c r="K7" s="14">
        <f t="shared" si="0"/>
        <v>0.51764316500708252</v>
      </c>
    </row>
    <row r="8" spans="1:11" s="1" customFormat="1" ht="11.25" x14ac:dyDescent="0.15">
      <c r="A8" s="1" t="s">
        <v>20</v>
      </c>
      <c r="B8" s="1">
        <f>dati!B47</f>
        <v>16755.09</v>
      </c>
      <c r="C8" s="1">
        <f>dati!C47</f>
        <v>0</v>
      </c>
      <c r="D8" s="1">
        <f>dati!D47</f>
        <v>527</v>
      </c>
      <c r="E8" s="1">
        <f>dati!E47</f>
        <v>0</v>
      </c>
      <c r="F8" s="1">
        <f>dati!F47</f>
        <v>0</v>
      </c>
      <c r="G8" s="1">
        <f>dati!G47</f>
        <v>0</v>
      </c>
      <c r="H8" s="1">
        <f>dati!H47</f>
        <v>0</v>
      </c>
      <c r="I8" s="1">
        <f>dati!I47</f>
        <v>116111.38</v>
      </c>
      <c r="J8" s="1">
        <f>dati!J47</f>
        <v>17282.09</v>
      </c>
      <c r="K8" s="14">
        <f t="shared" si="0"/>
        <v>0.14884062182363175</v>
      </c>
    </row>
    <row r="9" spans="1:11" s="1" customFormat="1" ht="11.25" x14ac:dyDescent="0.15">
      <c r="A9" s="1" t="s">
        <v>21</v>
      </c>
      <c r="B9" s="1">
        <f>dati!B60</f>
        <v>12081.42</v>
      </c>
      <c r="C9" s="1">
        <f>dati!C60</f>
        <v>3635.43</v>
      </c>
      <c r="D9" s="1">
        <f>dati!D60</f>
        <v>6245.97</v>
      </c>
      <c r="E9" s="1">
        <f>dati!E60</f>
        <v>0</v>
      </c>
      <c r="F9" s="1">
        <f>dati!F60</f>
        <v>0</v>
      </c>
      <c r="G9" s="1">
        <f>dati!G60</f>
        <v>7934.3200000000006</v>
      </c>
      <c r="H9" s="1">
        <f>dati!H60</f>
        <v>75</v>
      </c>
      <c r="I9" s="1">
        <f>dati!I60</f>
        <v>222037.53000000003</v>
      </c>
      <c r="J9" s="1">
        <f>dati!J60</f>
        <v>29972.14</v>
      </c>
      <c r="K9" s="14">
        <f t="shared" si="0"/>
        <v>0.13498681957054737</v>
      </c>
    </row>
    <row r="10" spans="1:11" s="1" customFormat="1" ht="11.25" x14ac:dyDescent="0.15">
      <c r="A10" s="1" t="s">
        <v>36</v>
      </c>
      <c r="B10" s="1">
        <f>SUM(B7:B9)</f>
        <v>115822.79</v>
      </c>
      <c r="C10" s="1">
        <f t="shared" ref="C10:J10" si="2">SUM(C7:C9)</f>
        <v>25003.550000000003</v>
      </c>
      <c r="D10" s="1">
        <f t="shared" si="2"/>
        <v>253058.94</v>
      </c>
      <c r="E10" s="1">
        <f t="shared" si="2"/>
        <v>2070.52</v>
      </c>
      <c r="F10" s="1">
        <f t="shared" si="2"/>
        <v>0</v>
      </c>
      <c r="G10" s="1">
        <f t="shared" si="2"/>
        <v>26618.75</v>
      </c>
      <c r="H10" s="1">
        <f t="shared" si="2"/>
        <v>16117</v>
      </c>
      <c r="I10" s="1">
        <f t="shared" si="2"/>
        <v>1094340.33</v>
      </c>
      <c r="J10" s="1">
        <f t="shared" si="2"/>
        <v>438691.5500000001</v>
      </c>
      <c r="K10" s="14">
        <f t="shared" si="0"/>
        <v>0.4008730538149865</v>
      </c>
    </row>
    <row r="11" spans="1:11" s="1" customFormat="1" ht="11.25" x14ac:dyDescent="0.15">
      <c r="A11" s="1" t="s">
        <v>31</v>
      </c>
      <c r="K11" s="14"/>
    </row>
    <row r="12" spans="1:11" s="1" customFormat="1" ht="11.25" x14ac:dyDescent="0.15">
      <c r="A12" s="1" t="s">
        <v>37</v>
      </c>
      <c r="B12" s="1">
        <f>B6+B10+B11</f>
        <v>124330.14</v>
      </c>
      <c r="C12" s="1">
        <f t="shared" ref="C12:J12" si="3">C6+C10+C11</f>
        <v>52273.840000000011</v>
      </c>
      <c r="D12" s="1">
        <f t="shared" si="3"/>
        <v>276487.11</v>
      </c>
      <c r="E12" s="1">
        <f t="shared" si="3"/>
        <v>5558.6</v>
      </c>
      <c r="F12" s="1">
        <f t="shared" si="3"/>
        <v>0</v>
      </c>
      <c r="G12" s="1">
        <f t="shared" si="3"/>
        <v>30156.75</v>
      </c>
      <c r="H12" s="1">
        <f t="shared" si="3"/>
        <v>23835.25</v>
      </c>
      <c r="I12" s="1">
        <f t="shared" si="3"/>
        <v>1193328.53</v>
      </c>
      <c r="J12" s="1">
        <f t="shared" si="3"/>
        <v>512641.69000000012</v>
      </c>
      <c r="K12" s="14">
        <f>J12/I12</f>
        <v>0.42958973753858054</v>
      </c>
    </row>
    <row r="13" spans="1:11" x14ac:dyDescent="0.2">
      <c r="K13" s="12"/>
    </row>
  </sheetData>
  <phoneticPr fontId="2" type="noConversion"/>
  <pageMargins left="0.75" right="0.75" top="1" bottom="1" header="0.5" footer="0.5"/>
  <pageSetup paperSize="9" scale="97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</vt:lpstr>
      <vt:lpstr>riepilogo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TamaraC</cp:lastModifiedBy>
  <cp:lastPrinted>2011-11-02T08:58:28Z</cp:lastPrinted>
  <dcterms:created xsi:type="dcterms:W3CDTF">1996-11-05T10:16:36Z</dcterms:created>
  <dcterms:modified xsi:type="dcterms:W3CDTF">2019-05-27T07:07:02Z</dcterms:modified>
</cp:coreProperties>
</file>